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173\共有\交通災害\HP用\グラフ\"/>
    </mc:Choice>
  </mc:AlternateContent>
  <bookViews>
    <workbookView xWindow="0" yWindow="0" windowWidth="24000" windowHeight="9750"/>
  </bookViews>
  <sheets>
    <sheet name="横" sheetId="1" r:id="rId1"/>
    <sheet name="HP用" sheetId="2" r:id="rId2"/>
    <sheet name="横 (2)" sheetId="3" r:id="rId3"/>
  </sheets>
  <definedNames>
    <definedName name="_xlnm.Print_Area" localSheetId="0">横!$B$1:$P$23</definedName>
    <definedName name="_xlnm.Print_Area" localSheetId="2">'横 (2)'!$B$1:$Q$31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F28" i="1"/>
  <c r="K26" i="1"/>
  <c r="E26" i="1"/>
  <c r="M21" i="1"/>
  <c r="F21" i="1"/>
  <c r="C26" i="1"/>
  <c r="G26" i="1"/>
  <c r="G23" i="3"/>
  <c r="P23" i="3"/>
  <c r="O23" i="3"/>
  <c r="G28" i="3"/>
  <c r="M28" i="3"/>
  <c r="N28" i="3"/>
  <c r="G29" i="3"/>
  <c r="M29" i="3"/>
  <c r="N29" i="3"/>
  <c r="G30" i="3"/>
  <c r="N30" i="3"/>
  <c r="M30" i="3"/>
  <c r="G31" i="3"/>
  <c r="N31" i="3"/>
  <c r="M31" i="3"/>
  <c r="C40" i="3"/>
  <c r="D40" i="3"/>
  <c r="E40" i="3"/>
  <c r="F40" i="3"/>
  <c r="H40" i="3"/>
  <c r="I40" i="3"/>
  <c r="J40" i="3"/>
  <c r="K40" i="3"/>
  <c r="L40" i="3"/>
  <c r="M40" i="3"/>
  <c r="N40" i="3"/>
  <c r="G42" i="3"/>
  <c r="O42" i="3"/>
  <c r="D26" i="1"/>
  <c r="F26" i="1"/>
  <c r="H26" i="1"/>
  <c r="I26" i="1"/>
  <c r="J26" i="1"/>
  <c r="L26" i="1"/>
  <c r="M28" i="1"/>
  <c r="N21" i="1"/>
  <c r="M41" i="3"/>
  <c r="L41" i="3"/>
  <c r="H41" i="3"/>
  <c r="M26" i="1"/>
  <c r="K27" i="1"/>
  <c r="C27" i="1"/>
  <c r="O40" i="3"/>
  <c r="G40" i="3"/>
  <c r="E27" i="1"/>
  <c r="N26" i="1"/>
  <c r="G27" i="1"/>
  <c r="C41" i="3"/>
  <c r="G41" i="3"/>
  <c r="P40" i="3"/>
  <c r="F41" i="3"/>
  <c r="E41" i="3"/>
  <c r="J27" i="1"/>
  <c r="L27" i="1"/>
  <c r="H27" i="1"/>
  <c r="I27" i="1"/>
  <c r="K41" i="3"/>
  <c r="N41" i="3"/>
  <c r="J41" i="3"/>
  <c r="D27" i="1"/>
  <c r="D41" i="3"/>
  <c r="I41" i="3"/>
  <c r="O41" i="3"/>
  <c r="F27" i="1"/>
</calcChain>
</file>

<file path=xl/sharedStrings.xml><?xml version="1.0" encoding="utf-8"?>
<sst xmlns="http://schemas.openxmlformats.org/spreadsheetml/2006/main" count="86" uniqueCount="44">
  <si>
    <t>差引残</t>
    <rPh sb="0" eb="3">
      <t>サシヒキザン</t>
    </rPh>
    <phoneticPr fontId="1"/>
  </si>
  <si>
    <t>合計</t>
    <rPh sb="0" eb="2">
      <t>ゴウケイ</t>
    </rPh>
    <phoneticPr fontId="1"/>
  </si>
  <si>
    <t>積立金</t>
    <rPh sb="0" eb="3">
      <t>ツミタテキン</t>
    </rPh>
    <phoneticPr fontId="1"/>
  </si>
  <si>
    <t>職員研修費</t>
    <rPh sb="0" eb="2">
      <t>ショクイン</t>
    </rPh>
    <rPh sb="2" eb="5">
      <t>ケンシュウヒ</t>
    </rPh>
    <phoneticPr fontId="1"/>
  </si>
  <si>
    <t>啓発推進費</t>
    <rPh sb="0" eb="2">
      <t>ケイハツ</t>
    </rPh>
    <rPh sb="2" eb="5">
      <t>スイシンヒ</t>
    </rPh>
    <phoneticPr fontId="1"/>
  </si>
  <si>
    <t>報償費</t>
    <rPh sb="0" eb="3">
      <t>ホウショウヒ</t>
    </rPh>
    <phoneticPr fontId="1"/>
  </si>
  <si>
    <t>弔慰金・見舞金</t>
    <rPh sb="0" eb="3">
      <t>チョウイキン</t>
    </rPh>
    <rPh sb="4" eb="7">
      <t>ミマイキン</t>
    </rPh>
    <phoneticPr fontId="1"/>
  </si>
  <si>
    <t>総務費</t>
    <rPh sb="0" eb="3">
      <t>ソウムヒ</t>
    </rPh>
    <phoneticPr fontId="1"/>
  </si>
  <si>
    <t>議会費</t>
    <rPh sb="0" eb="2">
      <t>ギカイ</t>
    </rPh>
    <rPh sb="2" eb="3">
      <t>ヒ</t>
    </rPh>
    <phoneticPr fontId="1"/>
  </si>
  <si>
    <t>繰入金</t>
    <rPh sb="0" eb="3">
      <t>クリイレキン</t>
    </rPh>
    <phoneticPr fontId="1"/>
  </si>
  <si>
    <t>諸収入</t>
    <rPh sb="0" eb="3">
      <t>ショシュウニュウ</t>
    </rPh>
    <phoneticPr fontId="1"/>
  </si>
  <si>
    <t>繰越金</t>
    <rPh sb="0" eb="3">
      <t>クリコシキン</t>
    </rPh>
    <phoneticPr fontId="1"/>
  </si>
  <si>
    <t>会費</t>
    <rPh sb="0" eb="2">
      <t>カイヒ</t>
    </rPh>
    <phoneticPr fontId="1"/>
  </si>
  <si>
    <t>基金残高</t>
  </si>
  <si>
    <t>差し引き</t>
  </si>
  <si>
    <t>歳出合計</t>
  </si>
  <si>
    <t>予備費</t>
    <rPh sb="0" eb="3">
      <t>ヨビヒ</t>
    </rPh>
    <phoneticPr fontId="1"/>
  </si>
  <si>
    <t>事業費</t>
  </si>
  <si>
    <t>総務費</t>
  </si>
  <si>
    <t>議会費</t>
  </si>
  <si>
    <t>歳入合計</t>
  </si>
  <si>
    <t>諸収入</t>
  </si>
  <si>
    <t>繰越金</t>
  </si>
  <si>
    <t>会費</t>
  </si>
  <si>
    <t>○H20～H23までの決算状況</t>
    <rPh sb="11" eb="13">
      <t>ケッサン</t>
    </rPh>
    <rPh sb="13" eb="15">
      <t>ジョウキョウ</t>
    </rPh>
    <phoneticPr fontId="1"/>
  </si>
  <si>
    <t>啓発推進費…加入促進費</t>
    <rPh sb="0" eb="2">
      <t>ケイハツ</t>
    </rPh>
    <rPh sb="2" eb="5">
      <t>スイシンヒ</t>
    </rPh>
    <rPh sb="6" eb="8">
      <t>カニュウ</t>
    </rPh>
    <rPh sb="8" eb="10">
      <t>ソクシン</t>
    </rPh>
    <rPh sb="10" eb="11">
      <t>ヒ</t>
    </rPh>
    <phoneticPr fontId="1"/>
  </si>
  <si>
    <t>報償費…町内会等団体への手数料</t>
    <rPh sb="0" eb="3">
      <t>ホウショウヒ</t>
    </rPh>
    <rPh sb="4" eb="7">
      <t>チョウナイカイ</t>
    </rPh>
    <rPh sb="7" eb="8">
      <t>トウ</t>
    </rPh>
    <rPh sb="8" eb="10">
      <t>ダンタイ</t>
    </rPh>
    <rPh sb="12" eb="15">
      <t>テスウリョウ</t>
    </rPh>
    <phoneticPr fontId="1"/>
  </si>
  <si>
    <t>職員研修費</t>
    <rPh sb="0" eb="4">
      <t>ショクインケンシュウ</t>
    </rPh>
    <rPh sb="4" eb="5">
      <t>ヒ</t>
    </rPh>
    <phoneticPr fontId="1"/>
  </si>
  <si>
    <t>歳出合計</t>
    <rPh sb="0" eb="2">
      <t>サイシュツ</t>
    </rPh>
    <rPh sb="2" eb="4">
      <t>ゴウケイ</t>
    </rPh>
    <phoneticPr fontId="1"/>
  </si>
  <si>
    <t>事業費</t>
    <rPh sb="0" eb="3">
      <t>ジギョウヒ</t>
    </rPh>
    <phoneticPr fontId="1"/>
  </si>
  <si>
    <t>歳入合計</t>
    <rPh sb="0" eb="2">
      <t>サイニュウ</t>
    </rPh>
    <rPh sb="2" eb="4">
      <t>ゴウケイ</t>
    </rPh>
    <phoneticPr fontId="1"/>
  </si>
  <si>
    <t>基金残高</t>
    <rPh sb="0" eb="2">
      <t>キキン</t>
    </rPh>
    <rPh sb="2" eb="4">
      <t>ザンダカ</t>
    </rPh>
    <phoneticPr fontId="1"/>
  </si>
  <si>
    <t>差し引き</t>
    <rPh sb="0" eb="1">
      <t>サ</t>
    </rPh>
    <rPh sb="2" eb="3">
      <t>ヒ</t>
    </rPh>
    <phoneticPr fontId="1"/>
  </si>
  <si>
    <t>歳　　出</t>
    <rPh sb="0" eb="1">
      <t>トシ</t>
    </rPh>
    <rPh sb="3" eb="4">
      <t>デ</t>
    </rPh>
    <phoneticPr fontId="1"/>
  </si>
  <si>
    <t>歳　　入</t>
    <rPh sb="0" eb="1">
      <t>トシ</t>
    </rPh>
    <rPh sb="3" eb="4">
      <t>イ</t>
    </rPh>
    <phoneticPr fontId="1"/>
  </si>
  <si>
    <t>（単位：円）</t>
  </si>
  <si>
    <t>平成２６年度決算状況</t>
    <rPh sb="0" eb="2">
      <t>ヘイセイ</t>
    </rPh>
    <rPh sb="4" eb="6">
      <t>ネンド</t>
    </rPh>
    <rPh sb="6" eb="8">
      <t>ケッサン</t>
    </rPh>
    <rPh sb="8" eb="10">
      <t>ジョウキョウ</t>
    </rPh>
    <phoneticPr fontId="1"/>
  </si>
  <si>
    <t>５．一般会計決算状況</t>
    <rPh sb="2" eb="4">
      <t>イッパン</t>
    </rPh>
    <rPh sb="4" eb="6">
      <t>カイケイ</t>
    </rPh>
    <rPh sb="6" eb="8">
      <t>ケッサン</t>
    </rPh>
    <rPh sb="8" eb="10">
      <t>ジョウキョウ</t>
    </rPh>
    <phoneticPr fontId="1"/>
  </si>
  <si>
    <t>年度</t>
    <phoneticPr fontId="1"/>
  </si>
  <si>
    <t>（単位：円）</t>
    <phoneticPr fontId="1"/>
  </si>
  <si>
    <t>繰入金等</t>
    <rPh sb="0" eb="3">
      <t>クリイレキン</t>
    </rPh>
    <rPh sb="3" eb="4">
      <t>トウ</t>
    </rPh>
    <phoneticPr fontId="1"/>
  </si>
  <si>
    <t>啓発推進費等</t>
    <rPh sb="0" eb="2">
      <t>ケイハツ</t>
    </rPh>
    <rPh sb="2" eb="5">
      <t>スイシンヒ</t>
    </rPh>
    <rPh sb="5" eb="6">
      <t>トウ</t>
    </rPh>
    <phoneticPr fontId="1"/>
  </si>
  <si>
    <t>令和２年度決算状況</t>
    <rPh sb="0" eb="2">
      <t>レイワ</t>
    </rPh>
    <rPh sb="3" eb="5">
      <t>ネンド</t>
    </rPh>
    <rPh sb="5" eb="7">
      <t>ケッサン</t>
    </rPh>
    <rPh sb="7" eb="9">
      <t>ジョウキョウ</t>
    </rPh>
    <phoneticPr fontId="1"/>
  </si>
  <si>
    <t>R２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</si>
</sst>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</font>
    <font>
      <sz val="13"/>
      <name val="ＭＳ Ｐゴシック"/>
      <family val="3"/>
      <charset val="128"/>
    </font>
    <font>
      <sz val="14"/>
      <name val="ＭＳ Ｐゴシック"/>
      <family val="3"/>
    </font>
    <font>
      <sz val="11"/>
      <name val="ＭＳ Ｐゴシック"/>
      <family val="3"/>
      <charset val="128"/>
    </font>
    <font>
      <sz val="16"/>
      <name val="ＭＳ Ｐゴシック"/>
      <family val="3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8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/>
    <xf numFmtId="3" fontId="3" fillId="0" borderId="4" xfId="0" applyNumberFormat="1" applyFont="1" applyBorder="1" applyAlignment="1">
      <alignment vertical="center"/>
    </xf>
    <xf numFmtId="0" fontId="0" fillId="0" borderId="4" xfId="0" applyBorder="1"/>
    <xf numFmtId="3" fontId="3" fillId="0" borderId="9" xfId="0" applyNumberFormat="1" applyFont="1" applyBorder="1" applyAlignment="1">
      <alignment vertical="center"/>
    </xf>
    <xf numFmtId="0" fontId="0" fillId="0" borderId="7" xfId="0" applyBorder="1"/>
    <xf numFmtId="3" fontId="3" fillId="0" borderId="10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5" fillId="0" borderId="32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31" xfId="0" applyFont="1" applyBorder="1" applyAlignment="1"/>
    <xf numFmtId="0" fontId="2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horizontal="left"/>
    </xf>
    <xf numFmtId="3" fontId="3" fillId="0" borderId="10" xfId="0" applyNumberFormat="1" applyFont="1" applyBorder="1" applyAlignment="1">
      <alignment horizontal="center" vertical="center" shrinkToFit="1"/>
    </xf>
    <xf numFmtId="3" fontId="3" fillId="0" borderId="11" xfId="0" applyNumberFormat="1" applyFont="1" applyBorder="1" applyAlignment="1">
      <alignment horizontal="center" vertical="center"/>
    </xf>
    <xf numFmtId="10" fontId="2" fillId="0" borderId="1" xfId="0" applyNumberFormat="1" applyFont="1" applyBorder="1"/>
    <xf numFmtId="10" fontId="2" fillId="0" borderId="6" xfId="0" applyNumberFormat="1" applyFont="1" applyBorder="1"/>
    <xf numFmtId="0" fontId="4" fillId="0" borderId="31" xfId="0" applyFont="1" applyBorder="1" applyAlignment="1">
      <alignment horizontal="right"/>
    </xf>
    <xf numFmtId="9" fontId="2" fillId="0" borderId="3" xfId="0" applyNumberFormat="1" applyFont="1" applyBorder="1" applyAlignment="1">
      <alignment vertical="center"/>
    </xf>
    <xf numFmtId="9" fontId="2" fillId="0" borderId="4" xfId="0" applyNumberFormat="1" applyFont="1" applyBorder="1"/>
    <xf numFmtId="10" fontId="2" fillId="0" borderId="4" xfId="0" applyNumberFormat="1" applyFont="1" applyBorder="1"/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right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【</a:t>
            </a:r>
            <a:r>
              <a:rPr lang="ja-JP" altLang="en-US" sz="1200"/>
              <a:t>歳入</a:t>
            </a:r>
            <a:r>
              <a:rPr lang="en-US" altLang="ja-JP" sz="1200"/>
              <a:t>】</a:t>
            </a:r>
          </a:p>
        </c:rich>
      </c:tx>
      <c:layout>
        <c:manualLayout>
          <c:xMode val="edge"/>
          <c:yMode val="edge"/>
          <c:x val="4.6386654498376381E-2"/>
          <c:y val="5.9859552627210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78602203026507"/>
          <c:y val="7.330317393779473E-2"/>
          <c:w val="0.61688421022843842"/>
          <c:h val="0.82622366517006729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63529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1364357974670642"/>
                  <c:y val="-0.27962751276708159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DC587CA-B20C-4D4D-9459-9980D5014950}" type="CATEGORYNAME">
                      <a:rPr lang="ja-JP" altLang="en-US" sz="1200" baseline="0"/>
                      <a:pPr>
                        <a:defRPr sz="12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 sz="1200" baseline="0"/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 </a:t>
                    </a:r>
                    <a:r>
                      <a:rPr lang="en-US" altLang="ja-JP" sz="1200" baseline="0"/>
                      <a:t>99.77%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9677649517111"/>
                      <c:h val="0.1830981805061047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093644726448029"/>
                      <c:h val="0.227006556181602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4.3733259757624633E-2"/>
                  <c:y val="0.2443670961398955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fld id="{573CADD3-710E-44B5-A01C-52FFC49ACB58}" type="CATEGORYNAME">
                      <a:rPr lang="ja-JP" altLang="en-US" sz="1200" baseline="0"/>
                      <a:pPr>
                        <a:defRPr sz="1200"/>
                      </a:pPr>
                      <a:t>[分類名]</a:t>
                    </a:fld>
                    <a:endParaRPr lang="ja-JP" altLang="en-US" sz="1200" baseline="0"/>
                  </a:p>
                  <a:p>
                    <a:pPr>
                      <a:defRPr sz="1200"/>
                    </a:pPr>
                    <a:r>
                      <a:rPr lang="ja-JP" altLang="en-US" sz="1200" baseline="0"/>
                      <a:t> </a:t>
                    </a:r>
                    <a:r>
                      <a:rPr lang="en-US" altLang="ja-JP" sz="1200" baseline="0"/>
                      <a:t>0.23%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675205693627916"/>
                      <c:h val="0.1907906456349353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1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横!$C$25:$E$25</c:f>
              <c:strCache>
                <c:ptCount val="3"/>
                <c:pt idx="0">
                  <c:v>会費</c:v>
                </c:pt>
                <c:pt idx="1">
                  <c:v>繰越金</c:v>
                </c:pt>
                <c:pt idx="2">
                  <c:v>繰入金等</c:v>
                </c:pt>
              </c:strCache>
            </c:strRef>
          </c:cat>
          <c:val>
            <c:numRef>
              <c:f>横!$C$28:$E$28</c:f>
              <c:numCache>
                <c:formatCode>General</c:formatCode>
                <c:ptCount val="3"/>
                <c:pt idx="0">
                  <c:v>99.77</c:v>
                </c:pt>
                <c:pt idx="1">
                  <c:v>0</c:v>
                </c:pt>
                <c:pt idx="2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【</a:t>
            </a:r>
            <a:r>
              <a:rPr lang="ja-JP" altLang="en-US" sz="1200"/>
              <a:t>歳出</a:t>
            </a:r>
            <a:r>
              <a:rPr lang="en-US" altLang="ja-JP" sz="1200"/>
              <a:t>】</a:t>
            </a:r>
          </a:p>
        </c:rich>
      </c:tx>
      <c:layout>
        <c:manualLayout>
          <c:xMode val="edge"/>
          <c:yMode val="edge"/>
          <c:x val="9.5144727358376799E-2"/>
          <c:y val="6.0280028632784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5084507098074"/>
          <c:y val="7.2284418993080427E-2"/>
          <c:w val="0.61079542720091862"/>
          <c:h val="0.82369000238606538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1765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2549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  <a:tint val="66000"/>
                      <a:satMod val="160000"/>
                    </a:schemeClr>
                  </a:gs>
                  <a:gs pos="50000">
                    <a:schemeClr val="tx2">
                      <a:lumMod val="60000"/>
                      <a:lumOff val="40000"/>
                      <a:tint val="44500"/>
                      <a:satMod val="160000"/>
                    </a:schemeClr>
                  </a:gs>
                  <a:gs pos="100000">
                    <a:schemeClr val="tx2">
                      <a:lumMod val="60000"/>
                      <a:lumOff val="40000"/>
                      <a:tint val="23500"/>
                      <a:satMod val="160000"/>
                    </a:schemeClr>
                  </a:gs>
                </a:gsLst>
                <a:lin ang="2700000" scaled="1"/>
                <a:tileRect/>
              </a:gra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2521300171046828"/>
                  <c:y val="2.790131233595800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r>
                      <a:rPr lang="ja-JP" altLang="en-US" sz="1200"/>
                      <a:t>議会費</a:t>
                    </a:r>
                  </a:p>
                  <a:p>
                    <a:pPr>
                      <a:defRPr sz="1200"/>
                    </a:pPr>
                    <a:r>
                      <a:rPr lang="en-US" altLang="ja-JP" sz="1200"/>
                      <a:t>0.05%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093885514694683"/>
                      <c:h val="0.196305225483178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7414135454819801"/>
                  <c:y val="0.2459023622047244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総務費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aseline="0"/>
                      <a:t>27.90%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87550497315396"/>
                      <c:h val="0.170161966117871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2186834546589955E-2"/>
                  <c:y val="-0.21345072774994034"/>
                </c:manualLayout>
              </c:layout>
              <c:tx>
                <c:rich>
                  <a:bodyPr rot="0" anchor="ctr" anchorCtr="0"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弔慰金・見舞金
</a:t>
                    </a:r>
                    <a:r>
                      <a:rPr lang="en-US" altLang="ja-JP" sz="1200"/>
                      <a:t>46.81%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74191915560276"/>
                      <c:h val="0.20328093533762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5930993560689918"/>
                  <c:y val="0.1221260796945836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報償費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aseline="0"/>
                      <a:t>9.5%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373330509918847"/>
                  <c:y val="6.0319541875447386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啓発推進費等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aseline="0"/>
                      <a:t>15.74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69194415301248"/>
                      <c:h val="0.19293419231686945"/>
                    </c:manualLayout>
                  </c15:layout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横!$G$25:$L$25</c:f>
              <c:strCache>
                <c:ptCount val="6"/>
                <c:pt idx="0">
                  <c:v>議会費</c:v>
                </c:pt>
                <c:pt idx="1">
                  <c:v>総務費</c:v>
                </c:pt>
                <c:pt idx="2">
                  <c:v>弔慰金・見舞金</c:v>
                </c:pt>
                <c:pt idx="3">
                  <c:v>報償費</c:v>
                </c:pt>
                <c:pt idx="4">
                  <c:v>啓発推進費等</c:v>
                </c:pt>
                <c:pt idx="5">
                  <c:v>積立金</c:v>
                </c:pt>
              </c:strCache>
            </c:strRef>
          </c:cat>
          <c:val>
            <c:numRef>
              <c:f>横!$G$28:$L$28</c:f>
              <c:numCache>
                <c:formatCode>General</c:formatCode>
                <c:ptCount val="6"/>
                <c:pt idx="0">
                  <c:v>0.05</c:v>
                </c:pt>
                <c:pt idx="1">
                  <c:v>27.9</c:v>
                </c:pt>
                <c:pt idx="2">
                  <c:v>46.81</c:v>
                </c:pt>
                <c:pt idx="3">
                  <c:v>9.5</c:v>
                </c:pt>
                <c:pt idx="4">
                  <c:v>15.74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【</a:t>
            </a:r>
            <a:r>
              <a:rPr lang="ja-JP" altLang="en-US" sz="1200"/>
              <a:t>歳出</a:t>
            </a:r>
            <a:r>
              <a:rPr lang="en-US" altLang="ja-JP" sz="1200"/>
              <a:t>】</a:t>
            </a:r>
          </a:p>
        </c:rich>
      </c:tx>
      <c:layout>
        <c:manualLayout>
          <c:xMode val="edge"/>
          <c:yMode val="edge"/>
          <c:x val="0.11113465036819246"/>
          <c:y val="9.9068043630224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4951916381852"/>
          <c:y val="0.13318887213237796"/>
          <c:w val="0.46689962579793087"/>
          <c:h val="0.81558160565973092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1765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2549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  <a:tint val="66000"/>
                      <a:satMod val="160000"/>
                    </a:schemeClr>
                  </a:gs>
                  <a:gs pos="50000">
                    <a:schemeClr val="tx2">
                      <a:lumMod val="60000"/>
                      <a:lumOff val="40000"/>
                      <a:tint val="44500"/>
                      <a:satMod val="160000"/>
                    </a:schemeClr>
                  </a:gs>
                  <a:gs pos="100000">
                    <a:schemeClr val="tx2">
                      <a:lumMod val="60000"/>
                      <a:lumOff val="40000"/>
                      <a:tint val="23500"/>
                      <a:satMod val="160000"/>
                    </a:schemeClr>
                  </a:gs>
                </a:gsLst>
                <a:lin ang="2700000" scaled="1"/>
                <a:tileRect/>
              </a:gra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14281988249893174"/>
                  <c:y val="3.15009883351881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50"/>
                    </a:pPr>
                    <a:r>
                      <a:rPr lang="ja-JP" altLang="en-US" sz="950"/>
                      <a:t>議会費</a:t>
                    </a:r>
                  </a:p>
                  <a:p>
                    <a:pPr>
                      <a:defRPr sz="950"/>
                    </a:pPr>
                    <a:r>
                      <a:rPr lang="en-US" altLang="ja-JP" sz="950"/>
                      <a:t>0.04%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5186327467822536"/>
                      <c:h val="0.1429719369864005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882305173000603"/>
                  <c:y val="0.20904530054611997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aseline="0"/>
                      <a:t>総務費</a:t>
                    </a:r>
                  </a:p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50" baseline="0"/>
                      <a:t>19.23%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43593421410312"/>
                      <c:h val="0.1946172457059837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4.9448354403737987E-2"/>
                  <c:y val="-0.18470803891080173"/>
                </c:manualLayout>
              </c:layout>
              <c:tx>
                <c:rich>
                  <a:bodyPr rot="0" anchor="ctr" anchorCtr="0"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/>
                      <a:t>弔慰金・見舞金
</a:t>
                    </a:r>
                    <a:r>
                      <a:rPr lang="en-US" altLang="ja-JP" sz="950"/>
                      <a:t>63.40%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04766971108691"/>
                      <c:h val="0.203573293950254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0401773270665546"/>
                  <c:y val="0.23627205542447871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aseline="0"/>
                      <a:t>報償費</a:t>
                    </a:r>
                  </a:p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50" baseline="0"/>
                      <a:t>8.20%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116876606712254E-2"/>
                  <c:y val="0.18825071491894249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aseline="0"/>
                      <a:t>啓発推進費</a:t>
                    </a:r>
                  </a:p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50" baseline="0"/>
                      <a:t>8.95%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横!$G$25:$L$25</c:f>
              <c:strCache>
                <c:ptCount val="6"/>
                <c:pt idx="0">
                  <c:v>議会費</c:v>
                </c:pt>
                <c:pt idx="1">
                  <c:v>総務費</c:v>
                </c:pt>
                <c:pt idx="2">
                  <c:v>弔慰金・見舞金</c:v>
                </c:pt>
                <c:pt idx="3">
                  <c:v>報償費</c:v>
                </c:pt>
                <c:pt idx="4">
                  <c:v>啓発推進費等</c:v>
                </c:pt>
                <c:pt idx="5">
                  <c:v>積立金</c:v>
                </c:pt>
              </c:strCache>
            </c:strRef>
          </c:cat>
          <c:val>
            <c:numRef>
              <c:f>横!$G$28:$L$28</c:f>
              <c:numCache>
                <c:formatCode>General</c:formatCode>
                <c:ptCount val="6"/>
                <c:pt idx="0">
                  <c:v>0.05</c:v>
                </c:pt>
                <c:pt idx="1">
                  <c:v>27.9</c:v>
                </c:pt>
                <c:pt idx="2">
                  <c:v>46.81</c:v>
                </c:pt>
                <c:pt idx="3">
                  <c:v>9.5</c:v>
                </c:pt>
                <c:pt idx="4">
                  <c:v>15.74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【</a:t>
            </a:r>
            <a:r>
              <a:rPr lang="ja-JP" altLang="en-US" sz="1200"/>
              <a:t>歳入</a:t>
            </a:r>
            <a:r>
              <a:rPr lang="en-US" altLang="ja-JP" sz="1200"/>
              <a:t>】</a:t>
            </a:r>
          </a:p>
        </c:rich>
      </c:tx>
      <c:layout>
        <c:manualLayout>
          <c:xMode val="edge"/>
          <c:yMode val="edge"/>
          <c:x val="0.14810589073716779"/>
          <c:y val="1.6538165606011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94318135642674"/>
          <c:y val="5.4049410180604759E-2"/>
          <c:w val="0.51966611388702333"/>
          <c:h val="0.87222784884231475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63529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9643818315107434"/>
                  <c:y val="-0.20917487900264625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DC587CA-B20C-4D4D-9459-9980D5014950}" type="CATEGORYNAME">
                      <a:rPr lang="ja-JP" altLang="en-US" sz="950" baseline="0"/>
                      <a:pPr>
                        <a:defRPr sz="95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 sz="950" baseline="0"/>
                  </a:p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aseline="0"/>
                      <a:t> </a:t>
                    </a:r>
                    <a:r>
                      <a:rPr lang="en-US" altLang="ja-JP" sz="950" baseline="0"/>
                      <a:t>87.51%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96772486772486"/>
                      <c:h val="0.1850984830042524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8.5291436077320218E-2"/>
                  <c:y val="0.29598487525222505"/>
                </c:manualLayout>
              </c:layout>
              <c:tx>
                <c:rich>
                  <a:bodyPr/>
                  <a:lstStyle/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A51F098-6886-45C3-A5B1-F942E9C988B2}" type="CATEGORYNAME">
                      <a:rPr lang="ja-JP" altLang="en-US" sz="950" baseline="0"/>
                      <a:pPr>
                        <a:defRPr sz="95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 sz="950" baseline="0"/>
                  </a:p>
                  <a:p>
                    <a:pPr>
                      <a:defRPr sz="9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aseline="0"/>
                      <a:t> </a:t>
                    </a:r>
                    <a:r>
                      <a:rPr lang="en-US" altLang="ja-JP" sz="950" baseline="0"/>
                      <a:t>12.25%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93095238095237"/>
                      <c:h val="0.193798235398614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1342585974502423"/>
                  <c:y val="9.75699153786476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50"/>
                    </a:pPr>
                    <a:r>
                      <a:rPr lang="ja-JP" altLang="en-US" sz="950" baseline="0"/>
                      <a:t> </a:t>
                    </a:r>
                    <a:fld id="{573CADD3-710E-44B5-A01C-52FFC49ACB58}" type="CATEGORYNAME">
                      <a:rPr lang="ja-JP" altLang="en-US" sz="950" baseline="0"/>
                      <a:pPr>
                        <a:defRPr sz="950"/>
                      </a:pPr>
                      <a:t>[分類名]</a:t>
                    </a:fld>
                    <a:endParaRPr lang="en-US" altLang="ja-JP" sz="950" baseline="0"/>
                  </a:p>
                  <a:p>
                    <a:pPr>
                      <a:defRPr sz="950"/>
                    </a:pPr>
                    <a:r>
                      <a:rPr lang="en-US" altLang="ja-JP" sz="950" baseline="0"/>
                      <a:t> 0.0003%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5186375661375662"/>
                      <c:h val="0.186463494068649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1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横!$C$25:$E$25</c:f>
              <c:strCache>
                <c:ptCount val="3"/>
                <c:pt idx="0">
                  <c:v>会費</c:v>
                </c:pt>
                <c:pt idx="1">
                  <c:v>繰越金</c:v>
                </c:pt>
                <c:pt idx="2">
                  <c:v>繰入金等</c:v>
                </c:pt>
              </c:strCache>
            </c:strRef>
          </c:cat>
          <c:val>
            <c:numRef>
              <c:f>横!$C$28:$E$28</c:f>
              <c:numCache>
                <c:formatCode>General</c:formatCode>
                <c:ptCount val="3"/>
                <c:pt idx="0">
                  <c:v>99.77</c:v>
                </c:pt>
                <c:pt idx="1">
                  <c:v>0</c:v>
                </c:pt>
                <c:pt idx="2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【</a:t>
            </a:r>
            <a:r>
              <a:rPr lang="ja-JP" altLang="en-US" sz="1200"/>
              <a:t>歳入</a:t>
            </a:r>
            <a:r>
              <a:rPr lang="en-US" altLang="ja-JP" sz="1200"/>
              <a:t>】</a:t>
            </a:r>
          </a:p>
        </c:rich>
      </c:tx>
      <c:layout>
        <c:manualLayout>
          <c:xMode val="edge"/>
          <c:yMode val="edge"/>
          <c:x val="4.6386654498376381E-2"/>
          <c:y val="5.9859552627210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78602203026507"/>
          <c:y val="7.330317393779473E-2"/>
          <c:w val="0.61688421022843842"/>
          <c:h val="0.82622366517006729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63529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1364357974670642"/>
                  <c:y val="-0.27962751276708159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DC587CA-B20C-4D4D-9459-9980D5014950}" type="CATEGORYNAME">
                      <a:rPr lang="ja-JP" altLang="en-US" sz="1200" baseline="0"/>
                      <a:pPr>
                        <a:defRPr sz="12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 sz="1200" baseline="0"/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 </a:t>
                    </a:r>
                    <a:r>
                      <a:rPr lang="en-US" altLang="ja-JP" sz="1200" baseline="0"/>
                      <a:t>87.51%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9677649517111"/>
                      <c:h val="0.1830981805061047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135612299021299"/>
                  <c:y val="0.18055970849947689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A51F098-6886-45C3-A5B1-F942E9C988B2}" type="CATEGORYNAME">
                      <a:rPr lang="ja-JP" altLang="en-US" sz="1200" baseline="0"/>
                      <a:pPr>
                        <a:defRPr sz="12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endParaRPr lang="ja-JP" altLang="en-US" sz="1200" baseline="0"/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 </a:t>
                    </a:r>
                    <a:r>
                      <a:rPr lang="en-US" altLang="ja-JP" sz="1200" baseline="0"/>
                      <a:t>12.25%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3644726448029"/>
                      <c:h val="0.22700655618160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436219057523464"/>
                  <c:y val="4.220110778168498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fld id="{573CADD3-710E-44B5-A01C-52FFC49ACB58}" type="CATEGORYNAME">
                      <a:rPr lang="ja-JP" altLang="en-US" sz="1200" baseline="0"/>
                      <a:pPr>
                        <a:defRPr sz="1200"/>
                      </a:pPr>
                      <a:t>[分類名]</a:t>
                    </a:fld>
                    <a:endParaRPr lang="ja-JP" altLang="en-US" sz="1200" baseline="0"/>
                  </a:p>
                  <a:p>
                    <a:pPr>
                      <a:defRPr sz="1200"/>
                    </a:pPr>
                    <a:r>
                      <a:rPr lang="ja-JP" altLang="en-US" sz="1200" baseline="0"/>
                      <a:t> </a:t>
                    </a:r>
                    <a:r>
                      <a:rPr lang="en-US" altLang="ja-JP" sz="1200" baseline="0"/>
                      <a:t>0.24%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1675203220956607"/>
                      <c:h val="0.1907906456349353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1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横!$C$25:$E$25</c:f>
              <c:strCache>
                <c:ptCount val="3"/>
                <c:pt idx="0">
                  <c:v>会費</c:v>
                </c:pt>
                <c:pt idx="1">
                  <c:v>繰越金</c:v>
                </c:pt>
                <c:pt idx="2">
                  <c:v>繰入金等</c:v>
                </c:pt>
              </c:strCache>
            </c:strRef>
          </c:cat>
          <c:val>
            <c:numRef>
              <c:f>横!$C$28:$E$28</c:f>
              <c:numCache>
                <c:formatCode>General</c:formatCode>
                <c:ptCount val="3"/>
                <c:pt idx="0">
                  <c:v>99.77</c:v>
                </c:pt>
                <c:pt idx="1">
                  <c:v>0</c:v>
                </c:pt>
                <c:pt idx="2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【</a:t>
            </a:r>
            <a:r>
              <a:rPr lang="ja-JP" altLang="en-US" sz="1200"/>
              <a:t>歳出</a:t>
            </a:r>
            <a:r>
              <a:rPr lang="en-US" altLang="ja-JP" sz="1200"/>
              <a:t>】</a:t>
            </a:r>
          </a:p>
        </c:rich>
      </c:tx>
      <c:layout>
        <c:manualLayout>
          <c:xMode val="edge"/>
          <c:yMode val="edge"/>
          <c:x val="9.5144727358376799E-2"/>
          <c:y val="6.0280028632784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5084507098074"/>
          <c:y val="7.2284418993080427E-2"/>
          <c:w val="0.61079542720091862"/>
          <c:h val="0.82369000238606538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1765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2549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  <a:tint val="66000"/>
                      <a:satMod val="160000"/>
                    </a:schemeClr>
                  </a:gs>
                  <a:gs pos="50000">
                    <a:schemeClr val="tx2">
                      <a:lumMod val="60000"/>
                      <a:lumOff val="40000"/>
                      <a:tint val="44500"/>
                      <a:satMod val="160000"/>
                    </a:schemeClr>
                  </a:gs>
                  <a:gs pos="100000">
                    <a:schemeClr val="tx2">
                      <a:lumMod val="60000"/>
                      <a:lumOff val="40000"/>
                      <a:tint val="23500"/>
                      <a:satMod val="160000"/>
                    </a:schemeClr>
                  </a:gs>
                </a:gsLst>
                <a:lin ang="2700000" scaled="1"/>
                <a:tileRect/>
              </a:gra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2521300171046828"/>
                  <c:y val="2.790131233595800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r>
                      <a:rPr lang="ja-JP" altLang="en-US" sz="1200"/>
                      <a:t>議会費</a:t>
                    </a:r>
                  </a:p>
                  <a:p>
                    <a:pPr>
                      <a:defRPr sz="1200"/>
                    </a:pPr>
                    <a:r>
                      <a:rPr lang="en-US" altLang="ja-JP" sz="1200"/>
                      <a:t>0.04%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093885514694683"/>
                      <c:h val="0.196305225483178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7414135454819801"/>
                  <c:y val="0.2459023622047244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総務費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aseline="0"/>
                      <a:t>19.23%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87550497315396"/>
                      <c:h val="0.170161966117871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2186834546589955E-2"/>
                  <c:y val="-0.21345072774994034"/>
                </c:manualLayout>
              </c:layout>
              <c:tx>
                <c:rich>
                  <a:bodyPr rot="0" anchor="ctr" anchorCtr="0"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弔慰金・見舞金
</a:t>
                    </a:r>
                    <a:r>
                      <a:rPr lang="en-US" altLang="ja-JP" sz="1200"/>
                      <a:t>63.39%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74191915560276"/>
                      <c:h val="0.20328093533762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6650058346162311"/>
                  <c:y val="0.3015200190885230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報償費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aseline="0"/>
                      <a:t>8.20%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373330509918847"/>
                  <c:y val="6.0319541875447386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aseline="0"/>
                      <a:t>啓発推進費等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aseline="0"/>
                      <a:t>9.14%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69194415301248"/>
                      <c:h val="0.19293419231686945"/>
                    </c:manualLayout>
                  </c15:layout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横!$G$25:$L$25</c:f>
              <c:strCache>
                <c:ptCount val="6"/>
                <c:pt idx="0">
                  <c:v>議会費</c:v>
                </c:pt>
                <c:pt idx="1">
                  <c:v>総務費</c:v>
                </c:pt>
                <c:pt idx="2">
                  <c:v>弔慰金・見舞金</c:v>
                </c:pt>
                <c:pt idx="3">
                  <c:v>報償費</c:v>
                </c:pt>
                <c:pt idx="4">
                  <c:v>啓発推進費等</c:v>
                </c:pt>
                <c:pt idx="5">
                  <c:v>積立金</c:v>
                </c:pt>
              </c:strCache>
            </c:strRef>
          </c:cat>
          <c:val>
            <c:numRef>
              <c:f>横!$G$28:$L$28</c:f>
              <c:numCache>
                <c:formatCode>General</c:formatCode>
                <c:ptCount val="6"/>
                <c:pt idx="0">
                  <c:v>0.05</c:v>
                </c:pt>
                <c:pt idx="1">
                  <c:v>27.9</c:v>
                </c:pt>
                <c:pt idx="2">
                  <c:v>46.81</c:v>
                </c:pt>
                <c:pt idx="3">
                  <c:v>9.5</c:v>
                </c:pt>
                <c:pt idx="4">
                  <c:v>15.74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【</a:t>
            </a:r>
            <a:r>
              <a:rPr lang="ja-JP" altLang="en-US"/>
              <a:t>歳出</a:t>
            </a:r>
            <a:r>
              <a:rPr lang="en-US" altLang="ja-JP"/>
              <a:t>】</a:t>
            </a:r>
          </a:p>
        </c:rich>
      </c:tx>
      <c:layout>
        <c:manualLayout>
          <c:xMode val="edge"/>
          <c:yMode val="edge"/>
          <c:x val="0.11113465036819246"/>
          <c:y val="9.9068043630224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4951916381852"/>
          <c:y val="0.13318887213237796"/>
          <c:w val="0.46689962579793087"/>
          <c:h val="0.81558160565973092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1765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2549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1F497D"/>
              </a:solidFill>
              <a:ln w="25400">
                <a:noFill/>
              </a:ln>
            </c:spPr>
          </c:dPt>
          <c:dPt>
            <c:idx val="6"/>
            <c:bubble3D val="0"/>
            <c:spPr>
              <a:gradFill flip="none" rotWithShape="1">
                <a:gsLst>
                  <a:gs pos="0">
                    <a:schemeClr val="tx2">
                      <a:lumMod val="60000"/>
                      <a:lumOff val="40000"/>
                      <a:tint val="66000"/>
                      <a:satMod val="160000"/>
                    </a:schemeClr>
                  </a:gs>
                  <a:gs pos="50000">
                    <a:schemeClr val="tx2">
                      <a:lumMod val="60000"/>
                      <a:lumOff val="40000"/>
                      <a:tint val="44500"/>
                      <a:satMod val="160000"/>
                    </a:schemeClr>
                  </a:gs>
                  <a:gs pos="100000">
                    <a:schemeClr val="tx2">
                      <a:lumMod val="60000"/>
                      <a:lumOff val="40000"/>
                      <a:tint val="23500"/>
                      <a:satMod val="160000"/>
                    </a:schemeClr>
                  </a:gs>
                </a:gsLst>
                <a:lin ang="2700000" scaled="1"/>
                <a:tileRect/>
              </a:gradFill>
              <a:ln w="12700">
                <a:noFill/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709919856911973E-2"/>
                  <c:y val="0.22043094931432014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baseline="0"/>
                      <a:t>総務費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aseline="0"/>
                      <a:t>17.0%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521853469488188"/>
                  <c:y val="-0.14445103220700478"/>
                </c:manualLayout>
              </c:layout>
              <c:tx>
                <c:rich>
                  <a:bodyPr rot="0" anchor="ctr" anchorCtr="0"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/>
                      <a:t>弔慰金・見舞金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60.0%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08378518553441E-2"/>
                  <c:y val="8.9170344337281521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baseline="0"/>
                      <a:t>報償費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aseline="0"/>
                      <a:t>8.3%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0462429572015275E-2"/>
                  <c:y val="0.13243967997759767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600" baseline="0"/>
                      <a:t>啓発推進費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aseline="0"/>
                      <a:t>11.0%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378915958858435E-2"/>
                  <c:y val="4.627667708487034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職員研修費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600"/>
                      <a:t>0.2%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3208476185985736E-2"/>
                  <c:y val="5.37772471797073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積立金</a:t>
                    </a:r>
                  </a:p>
                  <a:p>
                    <a:r>
                      <a:rPr lang="en-US" altLang="ja-JP" baseline="0"/>
                      <a:t>3.4%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'横 (2)'!$H$38:$N$39</c:f>
              <c:strCache>
                <c:ptCount val="7"/>
                <c:pt idx="0">
                  <c:v>議会費</c:v>
                </c:pt>
                <c:pt idx="1">
                  <c:v>総務費</c:v>
                </c:pt>
                <c:pt idx="2">
                  <c:v>弔慰金・見舞金</c:v>
                </c:pt>
                <c:pt idx="3">
                  <c:v>報償費</c:v>
                </c:pt>
                <c:pt idx="4">
                  <c:v>啓発推進費</c:v>
                </c:pt>
                <c:pt idx="5">
                  <c:v>職員研修費</c:v>
                </c:pt>
                <c:pt idx="6">
                  <c:v>積立金</c:v>
                </c:pt>
              </c:strCache>
            </c:strRef>
          </c:cat>
          <c:val>
            <c:numRef>
              <c:f>'横 (2)'!$H$42:$N$42</c:f>
              <c:numCache>
                <c:formatCode>General</c:formatCode>
                <c:ptCount val="7"/>
                <c:pt idx="0">
                  <c:v>0.1</c:v>
                </c:pt>
                <c:pt idx="1">
                  <c:v>17</c:v>
                </c:pt>
                <c:pt idx="2">
                  <c:v>60</c:v>
                </c:pt>
                <c:pt idx="3">
                  <c:v>8.3000000000000007</c:v>
                </c:pt>
                <c:pt idx="4">
                  <c:v>11</c:v>
                </c:pt>
                <c:pt idx="5">
                  <c:v>0.2</c:v>
                </c:pt>
                <c:pt idx="6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【</a:t>
            </a:r>
            <a:r>
              <a:rPr lang="ja-JP" altLang="en-US"/>
              <a:t>歳入</a:t>
            </a:r>
            <a:r>
              <a:rPr lang="en-US" altLang="ja-JP"/>
              <a:t>】</a:t>
            </a:r>
          </a:p>
        </c:rich>
      </c:tx>
      <c:layout>
        <c:manualLayout>
          <c:xMode val="edge"/>
          <c:yMode val="edge"/>
          <c:x val="0.14810589073716779"/>
          <c:y val="1.6538165606011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94318135642674"/>
          <c:y val="5.4049410180604759E-2"/>
          <c:w val="0.51966611388702333"/>
          <c:h val="0.87222784884231475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63529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10196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33725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5400000" scaled="0"/>
              </a:gra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-0.12344287044486833"/>
                  <c:y val="-0.179230497827115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337535716622675E-2"/>
                  <c:y val="0.214140676549509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069317512596287E-2"/>
                  <c:y val="1.94395812255311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'横 (2)'!$C$38:$F$38</c:f>
              <c:strCache>
                <c:ptCount val="4"/>
                <c:pt idx="0">
                  <c:v>会費</c:v>
                </c:pt>
                <c:pt idx="1">
                  <c:v>繰越金</c:v>
                </c:pt>
                <c:pt idx="2">
                  <c:v>諸収入</c:v>
                </c:pt>
                <c:pt idx="3">
                  <c:v>繰入金</c:v>
                </c:pt>
              </c:strCache>
            </c:strRef>
          </c:cat>
          <c:val>
            <c:numRef>
              <c:f>'横 (2)'!$C$42:$F$42</c:f>
              <c:numCache>
                <c:formatCode>General</c:formatCode>
                <c:ptCount val="4"/>
                <c:pt idx="0">
                  <c:v>75.2</c:v>
                </c:pt>
                <c:pt idx="1">
                  <c:v>24.4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</xdr:row>
      <xdr:rowOff>169334</xdr:rowOff>
    </xdr:from>
    <xdr:to>
      <xdr:col>5</xdr:col>
      <xdr:colOff>771525</xdr:colOff>
      <xdr:row>16</xdr:row>
      <xdr:rowOff>130176</xdr:rowOff>
    </xdr:to>
    <xdr:graphicFrame macro="">
      <xdr:nvGraphicFramePr>
        <xdr:cNvPr id="5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21167</xdr:colOff>
      <xdr:row>3</xdr:row>
      <xdr:rowOff>1</xdr:rowOff>
    </xdr:from>
    <xdr:to>
      <xdr:col>10</xdr:col>
      <xdr:colOff>791283</xdr:colOff>
      <xdr:row>16</xdr:row>
      <xdr:rowOff>132292</xdr:rowOff>
    </xdr:to>
    <xdr:graphicFrame macro="">
      <xdr:nvGraphicFramePr>
        <xdr:cNvPr id="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9529</xdr:colOff>
      <xdr:row>8</xdr:row>
      <xdr:rowOff>2</xdr:rowOff>
    </xdr:from>
    <xdr:to>
      <xdr:col>12</xdr:col>
      <xdr:colOff>638116</xdr:colOff>
      <xdr:row>21</xdr:row>
      <xdr:rowOff>145862</xdr:rowOff>
    </xdr:to>
    <xdr:graphicFrame macro="">
      <xdr:nvGraphicFramePr>
        <xdr:cNvPr id="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8</xdr:row>
      <xdr:rowOff>57177</xdr:rowOff>
    </xdr:from>
    <xdr:to>
      <xdr:col>6</xdr:col>
      <xdr:colOff>389100</xdr:colOff>
      <xdr:row>20</xdr:row>
      <xdr:rowOff>165312</xdr:rowOff>
    </xdr:to>
    <xdr:graphicFrame macro="">
      <xdr:nvGraphicFramePr>
        <xdr:cNvPr id="9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571500</xdr:colOff>
      <xdr:row>25</xdr:row>
      <xdr:rowOff>9525</xdr:rowOff>
    </xdr:from>
    <xdr:to>
      <xdr:col>5</xdr:col>
      <xdr:colOff>676275</xdr:colOff>
      <xdr:row>39</xdr:row>
      <xdr:rowOff>114301</xdr:rowOff>
    </xdr:to>
    <xdr:graphicFrame macro="">
      <xdr:nvGraphicFramePr>
        <xdr:cNvPr id="5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449084</xdr:colOff>
      <xdr:row>24</xdr:row>
      <xdr:rowOff>180974</xdr:rowOff>
    </xdr:from>
    <xdr:to>
      <xdr:col>11</xdr:col>
      <xdr:colOff>552450</xdr:colOff>
      <xdr:row>39</xdr:row>
      <xdr:rowOff>85724</xdr:rowOff>
    </xdr:to>
    <xdr:graphicFrame macro="">
      <xdr:nvGraphicFramePr>
        <xdr:cNvPr id="8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3</xdr:row>
      <xdr:rowOff>180975</xdr:rowOff>
    </xdr:from>
    <xdr:to>
      <xdr:col>14</xdr:col>
      <xdr:colOff>762000</xdr:colOff>
      <xdr:row>18</xdr:row>
      <xdr:rowOff>923925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</xdr:row>
      <xdr:rowOff>142875</xdr:rowOff>
    </xdr:from>
    <xdr:to>
      <xdr:col>7</xdr:col>
      <xdr:colOff>76200</xdr:colOff>
      <xdr:row>18</xdr:row>
      <xdr:rowOff>933450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zoomScale="90" zoomScaleNormal="90" workbookViewId="0">
      <selection activeCell="G4" sqref="G4"/>
    </sheetView>
  </sheetViews>
  <sheetFormatPr defaultRowHeight="14.25" x14ac:dyDescent="0.15"/>
  <cols>
    <col min="2" max="2" width="6.5" style="1" customWidth="1"/>
    <col min="3" max="15" width="12.125" customWidth="1"/>
    <col min="16" max="16" width="11.625" customWidth="1"/>
  </cols>
  <sheetData>
    <row r="1" spans="2:16" ht="15" thickBot="1" x14ac:dyDescent="0.2">
      <c r="B1" s="78"/>
    </row>
    <row r="2" spans="2:16" s="25" customFormat="1" ht="28.5" customHeight="1" thickTop="1" thickBot="1" x14ac:dyDescent="0.2">
      <c r="B2" s="77"/>
      <c r="C2" s="88" t="s">
        <v>42</v>
      </c>
      <c r="D2" s="89"/>
      <c r="E2" s="9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2:16" s="25" customFormat="1" ht="15" thickTop="1" x14ac:dyDescent="0.15">
      <c r="B3" s="64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2:16" s="25" customFormat="1" x14ac:dyDescent="0.1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6" s="25" customFormat="1" x14ac:dyDescent="0.15">
      <c r="B5" s="64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2:16" s="25" customFormat="1" x14ac:dyDescent="0.15">
      <c r="B6" s="6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2:16" s="25" customFormat="1" x14ac:dyDescent="0.15">
      <c r="B7" s="6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6" s="25" customFormat="1" x14ac:dyDescent="0.15">
      <c r="B8" s="6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2:16" s="25" customFormat="1" x14ac:dyDescent="0.15">
      <c r="B9" s="6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2:16" s="25" customFormat="1" x14ac:dyDescent="0.15">
      <c r="B10" s="64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2:16" s="25" customFormat="1" x14ac:dyDescent="0.15">
      <c r="B11" s="64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2:16" s="25" customFormat="1" x14ac:dyDescent="0.15">
      <c r="B12" s="64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2:16" s="25" customFormat="1" x14ac:dyDescent="0.15">
      <c r="B13" s="6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2:16" s="25" customFormat="1" ht="54" customHeight="1" x14ac:dyDescent="0.15">
      <c r="B14" s="64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2:16" s="25" customFormat="1" ht="32.25" hidden="1" customHeight="1" x14ac:dyDescent="0.15">
      <c r="B15" s="64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2:16" s="25" customFormat="1" ht="33" hidden="1" customHeight="1" x14ac:dyDescent="0.15">
      <c r="B16" s="64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2:16" s="25" customFormat="1" ht="39.75" customHeight="1" thickBot="1" x14ac:dyDescent="0.2">
      <c r="B17" s="64"/>
      <c r="C17" s="60"/>
      <c r="D17" s="60"/>
      <c r="E17" s="60"/>
      <c r="G17" s="60"/>
      <c r="H17" s="60"/>
      <c r="I17" s="60"/>
      <c r="J17" s="60"/>
      <c r="K17" s="60"/>
      <c r="L17" s="60"/>
      <c r="M17" s="60"/>
      <c r="N17" s="60"/>
      <c r="O17" s="84" t="s">
        <v>35</v>
      </c>
    </row>
    <row r="18" spans="2:16" s="25" customFormat="1" ht="26.25" customHeight="1" x14ac:dyDescent="0.15">
      <c r="B18" s="75"/>
      <c r="C18" s="106" t="s">
        <v>34</v>
      </c>
      <c r="D18" s="107"/>
      <c r="E18" s="107"/>
      <c r="F18" s="108"/>
      <c r="G18" s="113" t="s">
        <v>33</v>
      </c>
      <c r="H18" s="114"/>
      <c r="I18" s="114"/>
      <c r="J18" s="114"/>
      <c r="K18" s="114"/>
      <c r="L18" s="114"/>
      <c r="M18" s="115"/>
      <c r="N18" s="109" t="s">
        <v>32</v>
      </c>
      <c r="O18" s="93" t="s">
        <v>31</v>
      </c>
    </row>
    <row r="19" spans="2:16" s="73" customFormat="1" ht="26.25" customHeight="1" x14ac:dyDescent="0.15">
      <c r="B19" s="74"/>
      <c r="C19" s="100" t="s">
        <v>12</v>
      </c>
      <c r="D19" s="102" t="s">
        <v>11</v>
      </c>
      <c r="E19" s="104" t="s">
        <v>40</v>
      </c>
      <c r="F19" s="96" t="s">
        <v>30</v>
      </c>
      <c r="G19" s="91" t="s">
        <v>8</v>
      </c>
      <c r="H19" s="98" t="s">
        <v>7</v>
      </c>
      <c r="I19" s="116" t="s">
        <v>29</v>
      </c>
      <c r="J19" s="117"/>
      <c r="K19" s="118"/>
      <c r="L19" s="98" t="s">
        <v>2</v>
      </c>
      <c r="M19" s="111" t="s">
        <v>28</v>
      </c>
      <c r="N19" s="110"/>
      <c r="O19" s="94"/>
    </row>
    <row r="20" spans="2:16" s="25" customFormat="1" ht="26.25" customHeight="1" x14ac:dyDescent="0.15">
      <c r="B20" s="72"/>
      <c r="C20" s="101"/>
      <c r="D20" s="103"/>
      <c r="E20" s="105"/>
      <c r="F20" s="97"/>
      <c r="G20" s="92"/>
      <c r="H20" s="99"/>
      <c r="I20" s="71" t="s">
        <v>6</v>
      </c>
      <c r="J20" s="70" t="s">
        <v>5</v>
      </c>
      <c r="K20" s="71" t="s">
        <v>41</v>
      </c>
      <c r="L20" s="99"/>
      <c r="M20" s="112"/>
      <c r="N20" s="92"/>
      <c r="O20" s="95"/>
    </row>
    <row r="21" spans="2:16" s="25" customFormat="1" ht="45.75" customHeight="1" thickBot="1" x14ac:dyDescent="0.2">
      <c r="B21" s="69" t="s">
        <v>43</v>
      </c>
      <c r="C21" s="35">
        <v>368825500</v>
      </c>
      <c r="D21" s="33">
        <v>0</v>
      </c>
      <c r="E21" s="68">
        <v>855581</v>
      </c>
      <c r="F21" s="68">
        <f>C21+D21+E21</f>
        <v>369681081</v>
      </c>
      <c r="G21" s="35">
        <v>103503</v>
      </c>
      <c r="H21" s="33">
        <v>53565892</v>
      </c>
      <c r="I21" s="33">
        <v>89890000</v>
      </c>
      <c r="J21" s="33">
        <v>18239250</v>
      </c>
      <c r="K21" s="33">
        <v>30227652</v>
      </c>
      <c r="L21" s="33">
        <v>0</v>
      </c>
      <c r="M21" s="67">
        <f>G21+H21+I21+J21+K21+L21</f>
        <v>192026297</v>
      </c>
      <c r="N21" s="66">
        <f>F21-M21</f>
        <v>177654784</v>
      </c>
      <c r="O21" s="65">
        <v>576341697</v>
      </c>
    </row>
    <row r="22" spans="2:16" s="25" customFormat="1" x14ac:dyDescent="0.15">
      <c r="B22" s="64"/>
      <c r="C22" s="60"/>
      <c r="D22" s="60"/>
      <c r="E22" s="60"/>
      <c r="F22" s="60"/>
      <c r="G22" s="60"/>
      <c r="H22" s="60"/>
      <c r="I22" s="60"/>
      <c r="J22" s="63" t="s">
        <v>26</v>
      </c>
      <c r="K22" s="60"/>
      <c r="L22" s="60"/>
      <c r="M22" s="60"/>
      <c r="N22" s="60"/>
      <c r="O22" s="60"/>
      <c r="P22" s="60"/>
    </row>
    <row r="23" spans="2:16" s="25" customFormat="1" x14ac:dyDescent="0.15">
      <c r="B23" s="64"/>
      <c r="C23" s="60"/>
      <c r="D23" s="60"/>
      <c r="E23" s="60"/>
      <c r="F23" s="60"/>
      <c r="G23" s="60"/>
      <c r="H23" s="60"/>
      <c r="I23" s="60"/>
      <c r="J23" s="63" t="s">
        <v>25</v>
      </c>
      <c r="K23" s="60"/>
      <c r="L23" s="60"/>
      <c r="M23" s="60"/>
      <c r="N23" s="60"/>
      <c r="O23" s="60"/>
      <c r="P23" s="60"/>
    </row>
    <row r="24" spans="2:16" s="25" customFormat="1" ht="24" customHeight="1" x14ac:dyDescent="0.15">
      <c r="B24" s="28"/>
      <c r="C24" s="27"/>
      <c r="D24" s="27"/>
      <c r="E24" s="27"/>
      <c r="F24" s="27"/>
      <c r="G24" s="27"/>
      <c r="H24" s="27"/>
      <c r="I24" s="27"/>
      <c r="J24" s="27"/>
      <c r="K24" s="26"/>
      <c r="L24" s="26"/>
      <c r="M24" s="26"/>
      <c r="N24" s="26"/>
    </row>
    <row r="25" spans="2:16" x14ac:dyDescent="0.15">
      <c r="C25" s="24" t="s">
        <v>12</v>
      </c>
      <c r="D25" s="24" t="s">
        <v>11</v>
      </c>
      <c r="E25" s="23" t="s">
        <v>40</v>
      </c>
      <c r="F25" s="22" t="s">
        <v>1</v>
      </c>
      <c r="G25" s="81" t="s">
        <v>8</v>
      </c>
      <c r="H25" s="20" t="s">
        <v>7</v>
      </c>
      <c r="I25" s="80" t="s">
        <v>6</v>
      </c>
      <c r="J25" s="20" t="s">
        <v>5</v>
      </c>
      <c r="K25" s="20" t="s">
        <v>41</v>
      </c>
      <c r="L25" s="20" t="s">
        <v>2</v>
      </c>
      <c r="M25" s="20" t="s">
        <v>1</v>
      </c>
      <c r="N25" s="20" t="s">
        <v>0</v>
      </c>
    </row>
    <row r="26" spans="2:16" x14ac:dyDescent="0.15">
      <c r="C26" s="11">
        <f>C21</f>
        <v>368825500</v>
      </c>
      <c r="D26" s="11">
        <f>D21</f>
        <v>0</v>
      </c>
      <c r="E26" s="11">
        <f>E21</f>
        <v>855581</v>
      </c>
      <c r="F26" s="13">
        <f>C26+D26+E26</f>
        <v>369681081</v>
      </c>
      <c r="G26" s="12">
        <f t="shared" ref="G26:L26" si="0">G21</f>
        <v>103503</v>
      </c>
      <c r="H26" s="11">
        <f t="shared" si="0"/>
        <v>53565892</v>
      </c>
      <c r="I26" s="11">
        <f t="shared" si="0"/>
        <v>89890000</v>
      </c>
      <c r="J26" s="11">
        <f t="shared" si="0"/>
        <v>18239250</v>
      </c>
      <c r="K26" s="11">
        <f t="shared" si="0"/>
        <v>30227652</v>
      </c>
      <c r="L26" s="11">
        <f t="shared" si="0"/>
        <v>0</v>
      </c>
      <c r="M26" s="11">
        <f>SUM(G26:L26)</f>
        <v>192026297</v>
      </c>
      <c r="N26" s="10">
        <f>F26-M26</f>
        <v>177654784</v>
      </c>
    </row>
    <row r="27" spans="2:16" x14ac:dyDescent="0.15">
      <c r="C27" s="87">
        <f>C26/$F$26</f>
        <v>0.99768562405821359</v>
      </c>
      <c r="D27" s="87">
        <f>D26/$F$26</f>
        <v>0</v>
      </c>
      <c r="E27" s="87">
        <f>E26/$F$26</f>
        <v>2.3143759417864288E-3</v>
      </c>
      <c r="F27" s="85">
        <f>C27+D27+E27</f>
        <v>1</v>
      </c>
      <c r="G27" s="83">
        <f>G26/M26</f>
        <v>5.3900430106195297E-4</v>
      </c>
      <c r="H27" s="82">
        <f>H26/M26</f>
        <v>0.27895081474179551</v>
      </c>
      <c r="I27" s="82">
        <f>I26/M26</f>
        <v>0.46811296892320953</v>
      </c>
      <c r="J27" s="82">
        <f>J26/M26</f>
        <v>9.4983084530344306E-2</v>
      </c>
      <c r="K27" s="82">
        <f>K26/M26</f>
        <v>0.15741412750358874</v>
      </c>
      <c r="L27" s="7">
        <f>L26/M26</f>
        <v>0</v>
      </c>
      <c r="M27" s="86">
        <f>SUM(G27:L27)</f>
        <v>1</v>
      </c>
      <c r="N27" s="2"/>
    </row>
    <row r="28" spans="2:16" x14ac:dyDescent="0.15">
      <c r="C28" s="3">
        <v>99.77</v>
      </c>
      <c r="D28" s="3">
        <v>0</v>
      </c>
      <c r="E28" s="3">
        <v>0.23</v>
      </c>
      <c r="F28" s="13">
        <f>C28+D28+E28</f>
        <v>100</v>
      </c>
      <c r="G28" s="4">
        <v>0.05</v>
      </c>
      <c r="H28" s="3">
        <v>27.9</v>
      </c>
      <c r="I28" s="3">
        <v>46.81</v>
      </c>
      <c r="J28" s="3">
        <v>9.5</v>
      </c>
      <c r="K28" s="3">
        <v>15.74</v>
      </c>
      <c r="L28" s="3">
        <v>0</v>
      </c>
      <c r="M28" s="3">
        <f>SUM(G28:L28)</f>
        <v>100</v>
      </c>
      <c r="N28" s="2"/>
    </row>
  </sheetData>
  <mergeCells count="14">
    <mergeCell ref="C2:E2"/>
    <mergeCell ref="G19:G20"/>
    <mergeCell ref="O18:O20"/>
    <mergeCell ref="F19:F20"/>
    <mergeCell ref="H19:H20"/>
    <mergeCell ref="C19:C20"/>
    <mergeCell ref="D19:D20"/>
    <mergeCell ref="E19:E20"/>
    <mergeCell ref="C18:F18"/>
    <mergeCell ref="N18:N20"/>
    <mergeCell ref="L19:L20"/>
    <mergeCell ref="M19:M20"/>
    <mergeCell ref="G18:M18"/>
    <mergeCell ref="I19:K19"/>
  </mergeCells>
  <phoneticPr fontId="1"/>
  <pageMargins left="0.55118110236220474" right="0.19685039370078741" top="0.78740157480314965" bottom="0.59055118110236227" header="0.39370078740157483" footer="0.51181102362204722"/>
  <pageSetup paperSize="9" scale="67" orientation="landscape" r:id="rId1"/>
  <headerFooter alignWithMargins="0"/>
  <rowBreaks count="1" manualBreakCount="1">
    <brk id="23" min="1" max="14" man="1"/>
  </rowBreaks>
  <ignoredErrors>
    <ignoredError sqref="F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4.2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topLeftCell="A4" zoomScale="60" zoomScaleNormal="60" workbookViewId="0">
      <selection activeCell="U19" sqref="U19"/>
    </sheetView>
  </sheetViews>
  <sheetFormatPr defaultRowHeight="14.25" x14ac:dyDescent="0.15"/>
  <cols>
    <col min="2" max="2" width="6.5" style="1" customWidth="1"/>
    <col min="3" max="15" width="12.125" customWidth="1"/>
    <col min="16" max="17" width="11.625" customWidth="1"/>
  </cols>
  <sheetData>
    <row r="2" spans="2:16" ht="21" x14ac:dyDescent="0.2">
      <c r="B2" s="79" t="s">
        <v>37</v>
      </c>
    </row>
    <row r="3" spans="2:16" ht="15" thickBot="1" x14ac:dyDescent="0.2">
      <c r="B3" s="78"/>
    </row>
    <row r="4" spans="2:16" s="25" customFormat="1" ht="28.5" customHeight="1" thickTop="1" thickBot="1" x14ac:dyDescent="0.2">
      <c r="B4" s="77"/>
      <c r="C4" s="88" t="s">
        <v>36</v>
      </c>
      <c r="D4" s="89"/>
      <c r="E4" s="9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2:16" s="25" customFormat="1" ht="15" thickTop="1" x14ac:dyDescent="0.15">
      <c r="B5" s="64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2:16" s="25" customFormat="1" x14ac:dyDescent="0.1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2:16" s="25" customFormat="1" x14ac:dyDescent="0.15">
      <c r="B7" s="6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6" s="25" customFormat="1" x14ac:dyDescent="0.15">
      <c r="B8" s="6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2:16" s="25" customFormat="1" x14ac:dyDescent="0.15">
      <c r="B9" s="6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2:16" s="25" customFormat="1" x14ac:dyDescent="0.15">
      <c r="B10" s="64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2:16" s="25" customFormat="1" x14ac:dyDescent="0.15">
      <c r="B11" s="64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2:16" s="25" customFormat="1" x14ac:dyDescent="0.15">
      <c r="B12" s="64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2:16" s="25" customFormat="1" x14ac:dyDescent="0.15">
      <c r="B13" s="6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2:16" s="25" customFormat="1" x14ac:dyDescent="0.15">
      <c r="B14" s="64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2:16" s="25" customFormat="1" x14ac:dyDescent="0.15">
      <c r="B15" s="64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2:16" s="25" customFormat="1" ht="54" customHeight="1" x14ac:dyDescent="0.15">
      <c r="B16" s="64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2:17" s="25" customFormat="1" ht="32.25" hidden="1" customHeight="1" x14ac:dyDescent="0.15">
      <c r="B17" s="64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2:17" s="25" customFormat="1" ht="33" hidden="1" customHeight="1" x14ac:dyDescent="0.15">
      <c r="B18" s="64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2:17" s="25" customFormat="1" ht="112.5" customHeight="1" thickBot="1" x14ac:dyDescent="0.2">
      <c r="B19" s="64"/>
      <c r="C19" s="60"/>
      <c r="D19" s="60"/>
      <c r="E19" s="60"/>
      <c r="G19" s="60"/>
      <c r="H19" s="60"/>
      <c r="I19" s="60"/>
      <c r="J19" s="60"/>
      <c r="K19" s="60"/>
      <c r="L19" s="60"/>
      <c r="M19" s="60"/>
      <c r="N19" s="60"/>
      <c r="O19" s="76"/>
      <c r="P19" s="119" t="s">
        <v>35</v>
      </c>
      <c r="Q19" s="119"/>
    </row>
    <row r="20" spans="2:17" s="25" customFormat="1" ht="26.25" customHeight="1" x14ac:dyDescent="0.15">
      <c r="B20" s="75"/>
      <c r="C20" s="106" t="s">
        <v>34</v>
      </c>
      <c r="D20" s="107"/>
      <c r="E20" s="107"/>
      <c r="F20" s="107"/>
      <c r="G20" s="107"/>
      <c r="H20" s="113" t="s">
        <v>33</v>
      </c>
      <c r="I20" s="114"/>
      <c r="J20" s="114"/>
      <c r="K20" s="114"/>
      <c r="L20" s="114"/>
      <c r="M20" s="114"/>
      <c r="N20" s="114"/>
      <c r="O20" s="115"/>
      <c r="P20" s="109" t="s">
        <v>32</v>
      </c>
      <c r="Q20" s="93" t="s">
        <v>31</v>
      </c>
    </row>
    <row r="21" spans="2:17" s="73" customFormat="1" ht="26.25" customHeight="1" x14ac:dyDescent="0.15">
      <c r="B21" s="74"/>
      <c r="C21" s="100" t="s">
        <v>12</v>
      </c>
      <c r="D21" s="102" t="s">
        <v>11</v>
      </c>
      <c r="E21" s="102" t="s">
        <v>10</v>
      </c>
      <c r="F21" s="102" t="s">
        <v>9</v>
      </c>
      <c r="G21" s="120" t="s">
        <v>30</v>
      </c>
      <c r="H21" s="91" t="s">
        <v>8</v>
      </c>
      <c r="I21" s="98" t="s">
        <v>7</v>
      </c>
      <c r="J21" s="122" t="s">
        <v>29</v>
      </c>
      <c r="K21" s="123"/>
      <c r="L21" s="123"/>
      <c r="M21" s="124"/>
      <c r="N21" s="98" t="s">
        <v>2</v>
      </c>
      <c r="O21" s="111" t="s">
        <v>28</v>
      </c>
      <c r="P21" s="110"/>
      <c r="Q21" s="94"/>
    </row>
    <row r="22" spans="2:17" s="25" customFormat="1" ht="26.25" customHeight="1" x14ac:dyDescent="0.15">
      <c r="B22" s="72"/>
      <c r="C22" s="101"/>
      <c r="D22" s="103"/>
      <c r="E22" s="103"/>
      <c r="F22" s="103"/>
      <c r="G22" s="121"/>
      <c r="H22" s="92"/>
      <c r="I22" s="99"/>
      <c r="J22" s="71" t="s">
        <v>6</v>
      </c>
      <c r="K22" s="70" t="s">
        <v>5</v>
      </c>
      <c r="L22" s="70" t="s">
        <v>4</v>
      </c>
      <c r="M22" s="70" t="s">
        <v>27</v>
      </c>
      <c r="N22" s="99"/>
      <c r="O22" s="112"/>
      <c r="P22" s="92"/>
      <c r="Q22" s="95"/>
    </row>
    <row r="23" spans="2:17" s="25" customFormat="1" ht="45.75" customHeight="1" thickBot="1" x14ac:dyDescent="0.2">
      <c r="B23" s="69">
        <v>26</v>
      </c>
      <c r="C23" s="35">
        <v>267756000</v>
      </c>
      <c r="D23" s="33">
        <v>86877820</v>
      </c>
      <c r="E23" s="33">
        <v>609453</v>
      </c>
      <c r="F23" s="33">
        <v>678905</v>
      </c>
      <c r="G23" s="68">
        <f>C23+D23+E23+F23</f>
        <v>355922178</v>
      </c>
      <c r="H23" s="35">
        <v>193467</v>
      </c>
      <c r="I23" s="33">
        <v>49602060</v>
      </c>
      <c r="J23" s="33">
        <v>175010000</v>
      </c>
      <c r="K23" s="33">
        <v>24131200</v>
      </c>
      <c r="L23" s="33">
        <v>32192696</v>
      </c>
      <c r="M23" s="33">
        <v>628627</v>
      </c>
      <c r="N23" s="33">
        <v>10000000</v>
      </c>
      <c r="O23" s="67">
        <f>H23+I23+J23+K23+L23+M23+N23</f>
        <v>291758050</v>
      </c>
      <c r="P23" s="66">
        <f>G23-O23</f>
        <v>64164128</v>
      </c>
      <c r="Q23" s="65">
        <v>590312000</v>
      </c>
    </row>
    <row r="24" spans="2:17" s="25" customFormat="1" x14ac:dyDescent="0.15">
      <c r="B24" s="64"/>
      <c r="C24" s="60"/>
      <c r="D24" s="60"/>
      <c r="E24" s="60"/>
      <c r="F24" s="60"/>
      <c r="G24" s="60"/>
      <c r="H24" s="60"/>
      <c r="I24" s="60"/>
      <c r="J24" s="63" t="s">
        <v>26</v>
      </c>
      <c r="K24" s="60"/>
      <c r="L24" s="60"/>
      <c r="M24" s="60"/>
      <c r="N24" s="60"/>
      <c r="O24" s="60"/>
      <c r="P24" s="60"/>
    </row>
    <row r="25" spans="2:17" s="25" customFormat="1" x14ac:dyDescent="0.15">
      <c r="B25" s="64"/>
      <c r="C25" s="60"/>
      <c r="D25" s="60"/>
      <c r="E25" s="60"/>
      <c r="F25" s="60"/>
      <c r="G25" s="60"/>
      <c r="H25" s="60"/>
      <c r="I25" s="60"/>
      <c r="J25" s="63" t="s">
        <v>25</v>
      </c>
      <c r="K25" s="60"/>
      <c r="L25" s="60"/>
      <c r="M25" s="60"/>
      <c r="N25" s="60"/>
      <c r="O25" s="60"/>
      <c r="P25" s="60"/>
    </row>
    <row r="26" spans="2:17" s="25" customFormat="1" ht="25.5" customHeight="1" thickBot="1" x14ac:dyDescent="0.2">
      <c r="B26" s="62" t="s">
        <v>24</v>
      </c>
      <c r="C26" s="61"/>
      <c r="D26" s="61"/>
      <c r="E26" s="61"/>
      <c r="G26" s="61"/>
      <c r="H26" s="61"/>
      <c r="I26" s="61"/>
      <c r="J26" s="61"/>
      <c r="K26" s="60"/>
      <c r="L26" s="60"/>
      <c r="N26" s="59"/>
      <c r="O26" s="59" t="s">
        <v>39</v>
      </c>
    </row>
    <row r="27" spans="2:17" s="25" customFormat="1" ht="24" customHeight="1" x14ac:dyDescent="0.15">
      <c r="B27" s="58" t="s">
        <v>38</v>
      </c>
      <c r="C27" s="52" t="s">
        <v>23</v>
      </c>
      <c r="D27" s="57" t="s">
        <v>22</v>
      </c>
      <c r="E27" s="57" t="s">
        <v>21</v>
      </c>
      <c r="F27" s="55" t="s">
        <v>9</v>
      </c>
      <c r="G27" s="53" t="s">
        <v>20</v>
      </c>
      <c r="H27" s="52" t="s">
        <v>19</v>
      </c>
      <c r="I27" s="57" t="s">
        <v>18</v>
      </c>
      <c r="J27" s="56" t="s">
        <v>17</v>
      </c>
      <c r="K27" s="55" t="s">
        <v>2</v>
      </c>
      <c r="L27" s="54" t="s">
        <v>16</v>
      </c>
      <c r="M27" s="53" t="s">
        <v>15</v>
      </c>
      <c r="N27" s="52" t="s">
        <v>14</v>
      </c>
      <c r="O27" s="51" t="s">
        <v>13</v>
      </c>
    </row>
    <row r="28" spans="2:17" s="25" customFormat="1" ht="24" customHeight="1" x14ac:dyDescent="0.15">
      <c r="B28" s="50">
        <v>22</v>
      </c>
      <c r="C28" s="40">
        <v>281773500</v>
      </c>
      <c r="D28" s="49">
        <v>99027695</v>
      </c>
      <c r="E28" s="49">
        <v>1517926</v>
      </c>
      <c r="F28" s="11">
        <v>0</v>
      </c>
      <c r="G28" s="45">
        <f>C28+D28+E28+F28</f>
        <v>382319121</v>
      </c>
      <c r="H28" s="48">
        <v>113295</v>
      </c>
      <c r="I28" s="49">
        <v>40394442</v>
      </c>
      <c r="J28" s="41">
        <v>222876429</v>
      </c>
      <c r="K28" s="43">
        <v>40500000</v>
      </c>
      <c r="L28" s="48">
        <v>0</v>
      </c>
      <c r="M28" s="41">
        <f>H28+I28+J28+K28+L28</f>
        <v>303884166</v>
      </c>
      <c r="N28" s="40">
        <f>G28-M28</f>
        <v>78434955</v>
      </c>
      <c r="O28" s="47">
        <v>570312000</v>
      </c>
    </row>
    <row r="29" spans="2:17" s="25" customFormat="1" ht="24" customHeight="1" x14ac:dyDescent="0.15">
      <c r="B29" s="46">
        <v>23</v>
      </c>
      <c r="C29" s="44">
        <v>271478000</v>
      </c>
      <c r="D29" s="43">
        <v>78434955</v>
      </c>
      <c r="E29" s="43">
        <v>1562018</v>
      </c>
      <c r="F29" s="43">
        <v>0</v>
      </c>
      <c r="G29" s="45">
        <f>C29+D29+E29+F29</f>
        <v>351474973</v>
      </c>
      <c r="H29" s="44">
        <v>129370</v>
      </c>
      <c r="I29" s="43">
        <v>41346221</v>
      </c>
      <c r="J29" s="43">
        <v>231901850</v>
      </c>
      <c r="K29" s="43">
        <v>500000</v>
      </c>
      <c r="L29" s="42">
        <v>0</v>
      </c>
      <c r="M29" s="41">
        <f>H29+I29+J29+K29+L29</f>
        <v>273877441</v>
      </c>
      <c r="N29" s="40">
        <f>G29-M29</f>
        <v>77597532</v>
      </c>
      <c r="O29" s="39">
        <v>570312000</v>
      </c>
    </row>
    <row r="30" spans="2:17" s="25" customFormat="1" ht="24" customHeight="1" x14ac:dyDescent="0.15">
      <c r="B30" s="46">
        <v>24</v>
      </c>
      <c r="C30" s="44">
        <v>276798000</v>
      </c>
      <c r="D30" s="43">
        <v>77597532</v>
      </c>
      <c r="E30" s="43">
        <v>1287624</v>
      </c>
      <c r="F30" s="43">
        <v>2777600</v>
      </c>
      <c r="G30" s="45">
        <f>C30+D30+E30+F30</f>
        <v>358460756</v>
      </c>
      <c r="H30" s="44">
        <v>26200</v>
      </c>
      <c r="I30" s="43">
        <v>41320212</v>
      </c>
      <c r="J30" s="43">
        <v>216415462</v>
      </c>
      <c r="K30" s="43">
        <v>0</v>
      </c>
      <c r="L30" s="42">
        <v>0</v>
      </c>
      <c r="M30" s="41">
        <f>H30+I30+J30+K30+L30</f>
        <v>257761874</v>
      </c>
      <c r="N30" s="40">
        <f>G30-M30</f>
        <v>100698882</v>
      </c>
      <c r="O30" s="39">
        <v>570312000</v>
      </c>
    </row>
    <row r="31" spans="2:17" s="25" customFormat="1" ht="24" customHeight="1" thickBot="1" x14ac:dyDescent="0.2">
      <c r="B31" s="38">
        <v>25</v>
      </c>
      <c r="C31" s="37">
        <v>274714000</v>
      </c>
      <c r="D31" s="34">
        <v>100698882</v>
      </c>
      <c r="E31" s="34">
        <v>260128</v>
      </c>
      <c r="F31" s="34">
        <v>0</v>
      </c>
      <c r="G31" s="36">
        <f>C31+D31+E31+F31</f>
        <v>375673010</v>
      </c>
      <c r="H31" s="35">
        <v>0</v>
      </c>
      <c r="I31" s="33">
        <v>43087455</v>
      </c>
      <c r="J31" s="34">
        <v>235707735</v>
      </c>
      <c r="K31" s="33">
        <v>10000000</v>
      </c>
      <c r="L31" s="32">
        <v>0</v>
      </c>
      <c r="M31" s="31">
        <f>H31+I31+J31+K31+L31</f>
        <v>288795190</v>
      </c>
      <c r="N31" s="30">
        <f>G31-M31</f>
        <v>86877820</v>
      </c>
      <c r="O31" s="29">
        <v>580312000</v>
      </c>
    </row>
    <row r="32" spans="2:17" s="25" customFormat="1" ht="24" customHeight="1" x14ac:dyDescent="0.15">
      <c r="B32" s="28"/>
      <c r="C32" s="27"/>
      <c r="D32" s="27"/>
      <c r="E32" s="27"/>
      <c r="F32" s="27"/>
      <c r="G32" s="27"/>
      <c r="H32" s="27"/>
      <c r="I32" s="27"/>
      <c r="J32" s="27"/>
      <c r="K32" s="26"/>
      <c r="L32" s="26"/>
      <c r="M32" s="26"/>
      <c r="N32" s="26"/>
    </row>
    <row r="38" spans="3:16" x14ac:dyDescent="0.15">
      <c r="C38" s="24" t="s">
        <v>12</v>
      </c>
      <c r="D38" s="24" t="s">
        <v>11</v>
      </c>
      <c r="E38" s="24" t="s">
        <v>10</v>
      </c>
      <c r="F38" s="23" t="s">
        <v>9</v>
      </c>
      <c r="G38" s="22" t="s">
        <v>1</v>
      </c>
      <c r="H38" s="21" t="s">
        <v>8</v>
      </c>
      <c r="I38" s="19" t="s">
        <v>7</v>
      </c>
      <c r="J38" s="20" t="s">
        <v>6</v>
      </c>
      <c r="K38" s="20" t="s">
        <v>5</v>
      </c>
      <c r="L38" s="20" t="s">
        <v>4</v>
      </c>
      <c r="M38" s="20" t="s">
        <v>3</v>
      </c>
      <c r="N38" s="19" t="s">
        <v>2</v>
      </c>
      <c r="O38" s="19" t="s">
        <v>1</v>
      </c>
      <c r="P38" s="19" t="s">
        <v>0</v>
      </c>
    </row>
    <row r="39" spans="3:16" x14ac:dyDescent="0.15">
      <c r="C39" s="16"/>
      <c r="D39" s="16"/>
      <c r="E39" s="16"/>
      <c r="F39" s="16"/>
      <c r="G39" s="18"/>
      <c r="H39" s="17"/>
      <c r="I39" s="15"/>
      <c r="J39" s="16"/>
      <c r="K39" s="16"/>
      <c r="L39" s="16"/>
      <c r="M39" s="16"/>
      <c r="N39" s="15"/>
      <c r="O39" s="15"/>
      <c r="P39" s="15"/>
    </row>
    <row r="40" spans="3:16" x14ac:dyDescent="0.15">
      <c r="C40" s="11">
        <f>C23</f>
        <v>267756000</v>
      </c>
      <c r="D40" s="11">
        <f>D23</f>
        <v>86877820</v>
      </c>
      <c r="E40" s="11">
        <f>E23</f>
        <v>609453</v>
      </c>
      <c r="F40" s="14">
        <f>F23</f>
        <v>678905</v>
      </c>
      <c r="G40" s="13">
        <f>SUM(C40:F40)</f>
        <v>355922178</v>
      </c>
      <c r="H40" s="12">
        <f t="shared" ref="H40:N40" si="0">H23</f>
        <v>193467</v>
      </c>
      <c r="I40" s="11">
        <f t="shared" si="0"/>
        <v>49602060</v>
      </c>
      <c r="J40" s="11">
        <f t="shared" si="0"/>
        <v>175010000</v>
      </c>
      <c r="K40" s="11">
        <f t="shared" si="0"/>
        <v>24131200</v>
      </c>
      <c r="L40" s="11">
        <f t="shared" si="0"/>
        <v>32192696</v>
      </c>
      <c r="M40" s="11">
        <f t="shared" si="0"/>
        <v>628627</v>
      </c>
      <c r="N40" s="11">
        <f t="shared" si="0"/>
        <v>10000000</v>
      </c>
      <c r="O40" s="11">
        <f>SUM(H40:N40)</f>
        <v>291758050</v>
      </c>
      <c r="P40" s="10">
        <f>G40-O40</f>
        <v>64164128</v>
      </c>
    </row>
    <row r="41" spans="3:16" x14ac:dyDescent="0.15">
      <c r="C41" s="6">
        <f>C40/$G$40</f>
        <v>0.7522880465178543</v>
      </c>
      <c r="D41" s="6">
        <f>D40/$G$40</f>
        <v>0.24409217904932015</v>
      </c>
      <c r="E41" s="6">
        <f>E40/$G$40</f>
        <v>1.712320944495906E-3</v>
      </c>
      <c r="F41" s="6">
        <f>F40/$G$40</f>
        <v>1.9074534883296876E-3</v>
      </c>
      <c r="G41" s="9">
        <f>SUM(C41:F41)</f>
        <v>1</v>
      </c>
      <c r="H41" s="8">
        <f>H40/O40</f>
        <v>6.6310766746624473E-4</v>
      </c>
      <c r="I41" s="3">
        <f>I40/O40</f>
        <v>0.17001093885841367</v>
      </c>
      <c r="J41" s="3">
        <f>J40/O40</f>
        <v>0.59984634528507441</v>
      </c>
      <c r="K41" s="3">
        <f>K40/O40</f>
        <v>8.2709628748889708E-2</v>
      </c>
      <c r="L41" s="3">
        <f>L40/O40</f>
        <v>0.11034038649490563</v>
      </c>
      <c r="M41" s="3">
        <f>M40/O40</f>
        <v>2.1546174989858892E-3</v>
      </c>
      <c r="N41" s="7">
        <f>N40/O40</f>
        <v>3.4274975446264462E-2</v>
      </c>
      <c r="O41" s="6">
        <f>SUM(H41:N41)</f>
        <v>1</v>
      </c>
      <c r="P41" s="2"/>
    </row>
    <row r="42" spans="3:16" x14ac:dyDescent="0.15">
      <c r="C42" s="3">
        <v>75.2</v>
      </c>
      <c r="D42" s="3">
        <v>24.4</v>
      </c>
      <c r="E42" s="3">
        <v>0.2</v>
      </c>
      <c r="F42" s="3">
        <v>0.2</v>
      </c>
      <c r="G42" s="5">
        <f>SUM(C42:F42)</f>
        <v>100</v>
      </c>
      <c r="H42" s="4">
        <v>0.1</v>
      </c>
      <c r="I42" s="3">
        <v>17</v>
      </c>
      <c r="J42" s="3">
        <v>60</v>
      </c>
      <c r="K42" s="3">
        <v>8.3000000000000007</v>
      </c>
      <c r="L42" s="3">
        <v>11</v>
      </c>
      <c r="M42" s="3">
        <v>0.2</v>
      </c>
      <c r="N42" s="3">
        <v>3.4</v>
      </c>
      <c r="O42" s="3">
        <f>SUM(H42:N42)</f>
        <v>100</v>
      </c>
      <c r="P42" s="2"/>
    </row>
  </sheetData>
  <mergeCells count="16">
    <mergeCell ref="O21:O22"/>
    <mergeCell ref="C4:E4"/>
    <mergeCell ref="P19:Q19"/>
    <mergeCell ref="C20:G20"/>
    <mergeCell ref="H20:O20"/>
    <mergeCell ref="P20:P22"/>
    <mergeCell ref="Q20:Q22"/>
    <mergeCell ref="C21:C22"/>
    <mergeCell ref="D21:D22"/>
    <mergeCell ref="E21:E22"/>
    <mergeCell ref="F21:F22"/>
    <mergeCell ref="G21:G22"/>
    <mergeCell ref="H21:H22"/>
    <mergeCell ref="I21:I22"/>
    <mergeCell ref="J21:M21"/>
    <mergeCell ref="N21:N22"/>
  </mergeCells>
  <phoneticPr fontId="1"/>
  <pageMargins left="0.55118110236220474" right="0.19685039370078741" top="0.78740157480314965" bottom="0.59055118110236227" header="0.39370078740157483" footer="0.51181102362204722"/>
  <pageSetup paperSize="9" scale="67" orientation="landscape" horizontalDpi="300" verticalDpi="300" r:id="rId1"/>
  <headerFooter alignWithMargins="0"/>
  <rowBreaks count="2" manualBreakCount="2">
    <brk id="31" min="1" max="14" man="1"/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横</vt:lpstr>
      <vt:lpstr>HP用</vt:lpstr>
      <vt:lpstr>横 (2)</vt:lpstr>
      <vt:lpstr>横!Print_Area</vt:lpstr>
      <vt:lpstr>'横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uwabe</dc:creator>
  <cp:lastModifiedBy> </cp:lastModifiedBy>
  <cp:lastPrinted>2018-02-07T02:50:17Z</cp:lastPrinted>
  <dcterms:created xsi:type="dcterms:W3CDTF">2016-01-19T23:37:46Z</dcterms:created>
  <dcterms:modified xsi:type="dcterms:W3CDTF">2022-02-02T08:43:25Z</dcterms:modified>
</cp:coreProperties>
</file>